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xecutive Summary" sheetId="1" state="visible" r:id="rId3"/>
    <sheet name="Revenue by Service" sheetId="2" state="visible" r:id="rId4"/>
    <sheet name="Training Academy" sheetId="3" state="visible" r:id="rId5"/>
    <sheet name="P&amp;L Statement" sheetId="4" state="visible" r:id="rId6"/>
    <sheet name="Use of Funds" sheetId="5" state="visible" r:id="rId7"/>
    <sheet name="Investment Summary" sheetId="6" state="visible" r:id="rId8"/>
    <sheet name="Market Opportunity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<sst xmlns="http://schemas.openxmlformats.org/spreadsheetml/2006/main" count="172" uniqueCount="144">
  <si>
    <t xml:space="preserve">FIBERTECH PRIME - FINANCIAL MODEL</t>
  </si>
  <si>
    <t xml:space="preserve">Executive Summary - 5 Year Projections</t>
  </si>
  <si>
    <t xml:space="preserve">Metric</t>
  </si>
  <si>
    <t xml:space="preserve">Year 1</t>
  </si>
  <si>
    <t xml:space="preserve">Year 2</t>
  </si>
  <si>
    <t xml:space="preserve">Year 3</t>
  </si>
  <si>
    <t xml:space="preserve">Year 4</t>
  </si>
  <si>
    <t xml:space="preserve">Year 5</t>
  </si>
  <si>
    <t xml:space="preserve">Total/CAGR</t>
  </si>
  <si>
    <t xml:space="preserve">Revenue (SAR M)</t>
  </si>
  <si>
    <t xml:space="preserve">Gross Profit (SAR M)</t>
  </si>
  <si>
    <t xml:space="preserve">EBITDA (SAR M)</t>
  </si>
  <si>
    <t xml:space="preserve">Net Profit (SAR M)</t>
  </si>
  <si>
    <t xml:space="preserve">Gross Margin (%)</t>
  </si>
  <si>
    <t xml:space="preserve">EBITDA Margin (%)</t>
  </si>
  <si>
    <t xml:space="preserve">Net Margin (%)</t>
  </si>
  <si>
    <t xml:space="preserve">Customers (K)</t>
  </si>
  <si>
    <t xml:space="preserve">Technicians</t>
  </si>
  <si>
    <t xml:space="preserve">Students Trained</t>
  </si>
  <si>
    <t xml:space="preserve">Training Centers</t>
  </si>
  <si>
    <t xml:space="preserve">KEY ASSUMPTIONS</t>
  </si>
  <si>
    <t xml:space="preserve">Students per Quarter</t>
  </si>
  <si>
    <t xml:space="preserve">300-400</t>
  </si>
  <si>
    <t xml:space="preserve">Batch Duration</t>
  </si>
  <si>
    <t xml:space="preserve">3 months</t>
  </si>
  <si>
    <t xml:space="preserve">Job Placement Rate</t>
  </si>
  <si>
    <t xml:space="preserve">95%</t>
  </si>
  <si>
    <t xml:space="preserve">Avg Graduate Salary</t>
  </si>
  <si>
    <t xml:space="preserve">SAR 12,000+</t>
  </si>
  <si>
    <t xml:space="preserve">Break-Even Target</t>
  </si>
  <si>
    <t xml:space="preserve">Q2 2028</t>
  </si>
  <si>
    <t xml:space="preserve">IPO Target Year</t>
  </si>
  <si>
    <t xml:space="preserve">2030</t>
  </si>
  <si>
    <t xml:space="preserve">Funding Requirement</t>
  </si>
  <si>
    <t xml:space="preserve">SAR 50M</t>
  </si>
  <si>
    <t xml:space="preserve">Pre-Money Valuation</t>
  </si>
  <si>
    <t xml:space="preserve">SAR 150M</t>
  </si>
  <si>
    <t xml:space="preserve">Revenue Breakdown by Service Category</t>
  </si>
  <si>
    <t xml:space="preserve">Service</t>
  </si>
  <si>
    <t xml:space="preserve">Mix %</t>
  </si>
  <si>
    <t xml:space="preserve">Total</t>
  </si>
  <si>
    <t xml:space="preserve">Fiber Optics</t>
  </si>
  <si>
    <t xml:space="preserve">Electrical</t>
  </si>
  <si>
    <t xml:space="preserve">HVAC/AC</t>
  </si>
  <si>
    <t xml:space="preserve">Training Academy</t>
  </si>
  <si>
    <t xml:space="preserve">Plumbing</t>
  </si>
  <si>
    <t xml:space="preserve">Smart Home</t>
  </si>
  <si>
    <t xml:space="preserve">TOTAL</t>
  </si>
  <si>
    <t xml:space="preserve">Training Academy - Student &amp; Center Projections</t>
  </si>
  <si>
    <t xml:space="preserve">QUARTERLY TRAINING CAPACITY</t>
  </si>
  <si>
    <t xml:space="preserve">Quarters per Year</t>
  </si>
  <si>
    <t xml:space="preserve">Annual Students</t>
  </si>
  <si>
    <t xml:space="preserve">Cumulative Students</t>
  </si>
  <si>
    <t xml:space="preserve">Students per Center</t>
  </si>
  <si>
    <t xml:space="preserve">PROGRAM ECONOMICS</t>
  </si>
  <si>
    <t xml:space="preserve">Program</t>
  </si>
  <si>
    <t xml:space="preserve">Duration</t>
  </si>
  <si>
    <t xml:space="preserve">Fee (SAR)</t>
  </si>
  <si>
    <t xml:space="preserve">Cost (SAR)</t>
  </si>
  <si>
    <t xml:space="preserve">Margin</t>
  </si>
  <si>
    <t xml:space="preserve">CFOT Certification</t>
  </si>
  <si>
    <t xml:space="preserve">80 hrs</t>
  </si>
  <si>
    <t xml:space="preserve">Advanced Splicing</t>
  </si>
  <si>
    <t xml:space="preserve">40 hrs</t>
  </si>
  <si>
    <t xml:space="preserve">OTDR Testing</t>
  </si>
  <si>
    <t xml:space="preserve">32 hrs</t>
  </si>
  <si>
    <t xml:space="preserve">Electrical Tech</t>
  </si>
  <si>
    <t xml:space="preserve">60 hrs</t>
  </si>
  <si>
    <t xml:space="preserve">HVAC Technician</t>
  </si>
  <si>
    <t xml:space="preserve">72 hrs</t>
  </si>
  <si>
    <t xml:space="preserve">Smart Home Tech</t>
  </si>
  <si>
    <t xml:space="preserve">Profit &amp; Loss Statement (SAR Millions)</t>
  </si>
  <si>
    <t xml:space="preserve">Revenue</t>
  </si>
  <si>
    <t xml:space="preserve">Cost of Services</t>
  </si>
  <si>
    <t xml:space="preserve">Gross Profit</t>
  </si>
  <si>
    <t xml:space="preserve">Gross Margin %</t>
  </si>
  <si>
    <t xml:space="preserve">Operating Expenses:</t>
  </si>
  <si>
    <t xml:space="preserve">Marketing &amp; Sales</t>
  </si>
  <si>
    <t xml:space="preserve">Technology &amp; Platform</t>
  </si>
  <si>
    <t xml:space="preserve">Training Operations</t>
  </si>
  <si>
    <t xml:space="preserve">G&amp;A</t>
  </si>
  <si>
    <t xml:space="preserve">Total OpEx</t>
  </si>
  <si>
    <t xml:space="preserve">EBITDA</t>
  </si>
  <si>
    <t xml:space="preserve">EBITDA Margin %</t>
  </si>
  <si>
    <t xml:space="preserve">Depreciation</t>
  </si>
  <si>
    <t xml:space="preserve">Interest</t>
  </si>
  <si>
    <t xml:space="preserve">EBT</t>
  </si>
  <si>
    <t xml:space="preserve">Tax (20%)</t>
  </si>
  <si>
    <t xml:space="preserve">Net Profit</t>
  </si>
  <si>
    <t xml:space="preserve">Net Margin %</t>
  </si>
  <si>
    <t xml:space="preserve">Use of Funds - SAR 50M Investment</t>
  </si>
  <si>
    <t xml:space="preserve">Category</t>
  </si>
  <si>
    <t xml:space="preserve">Amount (SAR M)</t>
  </si>
  <si>
    <t xml:space="preserve">Percentage</t>
  </si>
  <si>
    <t xml:space="preserve">Description</t>
  </si>
  <si>
    <t xml:space="preserve">App development, AI/ML, cloud infrastructure</t>
  </si>
  <si>
    <t xml:space="preserve">Marketing &amp; Growth</t>
  </si>
  <si>
    <t xml:space="preserve">Brand building, customer acquisition, partnerships</t>
  </si>
  <si>
    <t xml:space="preserve">Centers setup, equipment, curriculum development</t>
  </si>
  <si>
    <t xml:space="preserve">Operations</t>
  </si>
  <si>
    <t xml:space="preserve">Hiring, offices, working capital</t>
  </si>
  <si>
    <t xml:space="preserve">Legal &amp; Compliance</t>
  </si>
  <si>
    <t xml:space="preserve">Licenses, legal, regulatory compliance</t>
  </si>
  <si>
    <t xml:space="preserve">Investment Summary &amp; Returns</t>
  </si>
  <si>
    <t xml:space="preserve">INVESTMENT TERMS</t>
  </si>
  <si>
    <t xml:space="preserve">SAR 50,000,000</t>
  </si>
  <si>
    <t xml:space="preserve">SAR 150,000,000</t>
  </si>
  <si>
    <t xml:space="preserve">Post-Money Valuation</t>
  </si>
  <si>
    <t xml:space="preserve">SAR 200,000,000</t>
  </si>
  <si>
    <t xml:space="preserve">Equity Offered</t>
  </si>
  <si>
    <t xml:space="preserve">25%</t>
  </si>
  <si>
    <t xml:space="preserve">Target IRR</t>
  </si>
  <si>
    <t xml:space="preserve">35-45%</t>
  </si>
  <si>
    <t xml:space="preserve">Target Exit Multiple</t>
  </si>
  <si>
    <t xml:space="preserve">5-8x</t>
  </si>
  <si>
    <t xml:space="preserve">Exit Timeline</t>
  </si>
  <si>
    <t xml:space="preserve">2030 (IPO)</t>
  </si>
  <si>
    <t xml:space="preserve">Target IPO Valuation</t>
  </si>
  <si>
    <t xml:space="preserve">SAR 2.5B+</t>
  </si>
  <si>
    <t xml:space="preserve">PARTNERSHIP TIERS</t>
  </si>
  <si>
    <t xml:space="preserve">Tier</t>
  </si>
  <si>
    <t xml:space="preserve">Investment Range</t>
  </si>
  <si>
    <t xml:space="preserve">Equity Range</t>
  </si>
  <si>
    <t xml:space="preserve">Bronze</t>
  </si>
  <si>
    <t xml:space="preserve">SAR 500K - 1M</t>
  </si>
  <si>
    <t xml:space="preserve">1-2%</t>
  </si>
  <si>
    <t xml:space="preserve">Silver</t>
  </si>
  <si>
    <t xml:space="preserve">SAR 1M - 2.5M</t>
  </si>
  <si>
    <t xml:space="preserve">2-5%</t>
  </si>
  <si>
    <t xml:space="preserve">Gold (Recommended)</t>
  </si>
  <si>
    <t xml:space="preserve">SAR 2.5M - 5M</t>
  </si>
  <si>
    <t xml:space="preserve">5-10%</t>
  </si>
  <si>
    <t xml:space="preserve">Platinum</t>
  </si>
  <si>
    <t xml:space="preserve">SAR 5M+</t>
  </si>
  <si>
    <t xml:space="preserve">10%+</t>
  </si>
  <si>
    <t xml:space="preserve">Market Opportunity Analysis</t>
  </si>
  <si>
    <t xml:space="preserve">TOTAL ADDRESSABLE MARKET (TAM)</t>
  </si>
  <si>
    <t xml:space="preserve">Segment</t>
  </si>
  <si>
    <t xml:space="preserve">TAM (SAR B)</t>
  </si>
  <si>
    <t xml:space="preserve">SAM (SAR B)</t>
  </si>
  <si>
    <t xml:space="preserve">Growth Rate</t>
  </si>
  <si>
    <t xml:space="preserve">HVAC Services</t>
  </si>
  <si>
    <t xml:space="preserve">Electrical Services</t>
  </si>
  <si>
    <t xml:space="preserve">Technical Training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</si>
</sst>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"/>
    <numFmt numFmtId="166" formatCode="General"/>
    <numFmt numFmtId="167" formatCode="0.0%"/>
    <numFmt numFmtId="168" formatCode="0%"/>
    <numFmt numFmtId="169" formatCode="#,##0.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066CC"/>
      <name val="Cambria"/>
      <family val="0"/>
      <charset val="1"/>
    </font>
    <font>
      <b val="true"/>
      <sz val="14"/>
      <name val="Cambria"/>
      <family val="0"/>
      <charset val="1"/>
    </font>
    <font>
      <b val="true"/>
      <sz val="12"/>
      <color rgb="FFFFFFFF"/>
      <name val="Cambria"/>
      <family val="0"/>
      <charset val="1"/>
    </font>
    <font>
      <b val="true"/>
      <sz val="11"/>
      <name val="Cambria"/>
      <family val="0"/>
      <charset val="1"/>
    </font>
    <font>
      <sz val="11"/>
      <color rgb="FF0000FF"/>
      <name val="Cambria"/>
      <family val="0"/>
      <charset val="1"/>
    </font>
    <font>
      <sz val="11"/>
      <color rgb="FF000000"/>
      <name val="Cambria"/>
      <family val="0"/>
      <charset val="1"/>
    </font>
    <font>
      <b val="true"/>
      <sz val="14"/>
      <color rgb="FFFF6B00"/>
      <name val="Cambria"/>
      <family val="0"/>
      <charset val="1"/>
    </font>
    <font>
      <b val="true"/>
      <sz val="12"/>
      <color rgb="FFFF6B00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sz val="11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066CC"/>
        <bgColor rgb="FF008080"/>
      </patternFill>
    </fill>
    <fill>
      <patternFill patternType="solid">
        <fgColor rgb="FFFF6B00"/>
        <bgColor rgb="FFFF9900"/>
      </patternFill>
    </fill>
    <fill>
      <patternFill patternType="solid">
        <fgColor rgb="FFFFD7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D700"/>
      <rgbColor rgb="FFFF9900"/>
      <rgbColor rgb="FFFF6B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7" min="2" style="0" width="15"/>
  </cols>
  <sheetData>
    <row r="1" customFormat="false" ht="22.0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7.3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customFormat="false" ht="15" hidden="false" customHeight="false" outlineLevel="0" collapsed="false">
      <c r="A5" s="4" t="s">
        <v>9</v>
      </c>
      <c r="B5" s="5" t="n">
        <v>18</v>
      </c>
      <c r="C5" s="5" t="n">
        <v>54</v>
      </c>
      <c r="D5" s="5" t="n">
        <v>135</v>
      </c>
      <c r="E5" s="5" t="n">
        <v>310</v>
      </c>
      <c r="F5" s="5" t="n">
        <v>620</v>
      </c>
      <c r="G5" s="6" t="n">
        <f aca="false">((F5/B5)^(1/4)-1)</f>
        <v>1.42258930772146</v>
      </c>
    </row>
    <row r="6" customFormat="false" ht="15" hidden="false" customHeight="false" outlineLevel="0" collapsed="false">
      <c r="A6" s="4" t="s">
        <v>10</v>
      </c>
      <c r="B6" s="7" t="n">
        <f aca="false">B5*0.65</f>
        <v>11.7</v>
      </c>
      <c r="C6" s="7" t="n">
        <f aca="false">C5*0.65</f>
        <v>35.1</v>
      </c>
      <c r="D6" s="7" t="n">
        <f aca="false">D5*0.65</f>
        <v>87.75</v>
      </c>
      <c r="E6" s="7" t="n">
        <f aca="false">E5*0.65</f>
        <v>201.5</v>
      </c>
      <c r="F6" s="7" t="n">
        <f aca="false">F5*0.65</f>
        <v>403</v>
      </c>
      <c r="G6" s="6" t="n">
        <f aca="false">SUM(B6:F6)</f>
        <v>739.05</v>
      </c>
    </row>
    <row r="7" customFormat="false" ht="15" hidden="false" customHeight="false" outlineLevel="0" collapsed="false">
      <c r="A7" s="4" t="s">
        <v>11</v>
      </c>
      <c r="B7" s="5" t="n">
        <v>-8</v>
      </c>
      <c r="C7" s="5" t="n">
        <v>2.7</v>
      </c>
      <c r="D7" s="5" t="n">
        <v>27</v>
      </c>
      <c r="E7" s="5" t="n">
        <v>77.5</v>
      </c>
      <c r="F7" s="5" t="n">
        <v>155</v>
      </c>
      <c r="G7" s="6" t="n">
        <f aca="false">SUM(B7:F7)</f>
        <v>254.2</v>
      </c>
    </row>
    <row r="8" customFormat="false" ht="15" hidden="false" customHeight="false" outlineLevel="0" collapsed="false">
      <c r="A8" s="4" t="s">
        <v>12</v>
      </c>
      <c r="B8" s="5" t="n">
        <v>-10</v>
      </c>
      <c r="C8" s="5" t="n">
        <v>-1</v>
      </c>
      <c r="D8" s="5" t="n">
        <v>18</v>
      </c>
      <c r="E8" s="5" t="n">
        <v>54</v>
      </c>
      <c r="F8" s="5" t="n">
        <v>118</v>
      </c>
      <c r="G8" s="6" t="n">
        <f aca="false">SUM(B8:F8)</f>
        <v>179</v>
      </c>
    </row>
    <row r="9" customFormat="false" ht="15" hidden="false" customHeight="false" outlineLevel="0" collapsed="false">
      <c r="A9" s="4"/>
      <c r="B9" s="6"/>
      <c r="C9" s="6"/>
      <c r="D9" s="6"/>
      <c r="E9" s="6"/>
      <c r="F9" s="6"/>
      <c r="G9" s="6"/>
    </row>
    <row r="10" customFormat="false" ht="15" hidden="false" customHeight="false" outlineLevel="0" collapsed="false">
      <c r="A10" s="4" t="s">
        <v>13</v>
      </c>
      <c r="B10" s="8" t="n">
        <f aca="false">B6/B5</f>
        <v>0.65</v>
      </c>
      <c r="C10" s="8" t="n">
        <f aca="false">C6/C5</f>
        <v>0.65</v>
      </c>
      <c r="D10" s="8" t="n">
        <f aca="false">D6/D5</f>
        <v>0.65</v>
      </c>
      <c r="E10" s="8" t="n">
        <f aca="false">E6/E5</f>
        <v>0.65</v>
      </c>
      <c r="F10" s="8" t="n">
        <f aca="false">F6/F5</f>
        <v>0.65</v>
      </c>
      <c r="G10" s="8" t="n">
        <f aca="false">AVERAGE(B10:F10)</f>
        <v>0.65</v>
      </c>
    </row>
    <row r="11" customFormat="false" ht="15" hidden="false" customHeight="false" outlineLevel="0" collapsed="false">
      <c r="A11" s="4" t="s">
        <v>14</v>
      </c>
      <c r="B11" s="8" t="n">
        <f aca="false">B7/B5</f>
        <v>-0.444444444444444</v>
      </c>
      <c r="C11" s="8" t="n">
        <f aca="false">C7/C5</f>
        <v>0.05</v>
      </c>
      <c r="D11" s="8" t="n">
        <f aca="false">D7/D5</f>
        <v>0.2</v>
      </c>
      <c r="E11" s="8" t="n">
        <f aca="false">E7/E5</f>
        <v>0.25</v>
      </c>
      <c r="F11" s="8" t="n">
        <f aca="false">F7/F5</f>
        <v>0.25</v>
      </c>
      <c r="G11" s="8" t="n">
        <f aca="false">AVERAGE(B11:F11)</f>
        <v>0.0611111111111111</v>
      </c>
    </row>
    <row r="12" customFormat="false" ht="15" hidden="false" customHeight="false" outlineLevel="0" collapsed="false">
      <c r="A12" s="4" t="s">
        <v>15</v>
      </c>
      <c r="B12" s="8" t="n">
        <f aca="false">B8/B5</f>
        <v>-0.555555555555556</v>
      </c>
      <c r="C12" s="8" t="n">
        <f aca="false">C8/C5</f>
        <v>-0.0185185185185185</v>
      </c>
      <c r="D12" s="8" t="n">
        <f aca="false">D8/D5</f>
        <v>0.133333333333333</v>
      </c>
      <c r="E12" s="8" t="n">
        <f aca="false">E8/E5</f>
        <v>0.174193548387097</v>
      </c>
      <c r="F12" s="8" t="n">
        <f aca="false">F8/F5</f>
        <v>0.190322580645161</v>
      </c>
      <c r="G12" s="8" t="n">
        <f aca="false">AVERAGE(B12:F12)</f>
        <v>-0.0152449223416965</v>
      </c>
    </row>
    <row r="13" customFormat="false" ht="15" hidden="false" customHeight="false" outlineLevel="0" collapsed="false">
      <c r="A13" s="4"/>
      <c r="B13" s="6"/>
      <c r="C13" s="6"/>
      <c r="D13" s="6"/>
      <c r="E13" s="6"/>
      <c r="F13" s="6"/>
      <c r="G13" s="6"/>
    </row>
    <row r="14" customFormat="false" ht="15" hidden="false" customHeight="false" outlineLevel="0" collapsed="false">
      <c r="A14" s="4" t="s">
        <v>16</v>
      </c>
      <c r="B14" s="9" t="n">
        <v>60</v>
      </c>
      <c r="C14" s="9" t="n">
        <v>180</v>
      </c>
      <c r="D14" s="9" t="n">
        <v>400</v>
      </c>
      <c r="E14" s="9" t="n">
        <v>750</v>
      </c>
      <c r="F14" s="9" t="n">
        <v>1200</v>
      </c>
      <c r="G14" s="6" t="n">
        <f aca="false">F14</f>
        <v>1200</v>
      </c>
    </row>
    <row r="15" customFormat="false" ht="15" hidden="false" customHeight="false" outlineLevel="0" collapsed="false">
      <c r="A15" s="4" t="s">
        <v>17</v>
      </c>
      <c r="B15" s="9" t="n">
        <v>2000</v>
      </c>
      <c r="C15" s="9" t="n">
        <v>4000</v>
      </c>
      <c r="D15" s="9" t="n">
        <v>8000</v>
      </c>
      <c r="E15" s="9" t="n">
        <v>15000</v>
      </c>
      <c r="F15" s="9" t="n">
        <v>25000</v>
      </c>
      <c r="G15" s="6" t="n">
        <f aca="false">F15</f>
        <v>25000</v>
      </c>
    </row>
    <row r="16" customFormat="false" ht="15" hidden="false" customHeight="false" outlineLevel="0" collapsed="false">
      <c r="A16" s="4" t="s">
        <v>18</v>
      </c>
      <c r="B16" s="9" t="n">
        <v>1200</v>
      </c>
      <c r="C16" s="9" t="n">
        <v>1600</v>
      </c>
      <c r="D16" s="9" t="n">
        <v>2000</v>
      </c>
      <c r="E16" s="9" t="n">
        <v>2400</v>
      </c>
      <c r="F16" s="9" t="n">
        <v>2800</v>
      </c>
      <c r="G16" s="6" t="n">
        <f aca="false">SUM(B16:F16)</f>
        <v>10000</v>
      </c>
    </row>
    <row r="17" customFormat="false" ht="15" hidden="false" customHeight="false" outlineLevel="0" collapsed="false">
      <c r="A17" s="4" t="s">
        <v>19</v>
      </c>
      <c r="B17" s="9" t="n">
        <v>3</v>
      </c>
      <c r="C17" s="9" t="n">
        <v>5</v>
      </c>
      <c r="D17" s="9" t="n">
        <v>8</v>
      </c>
      <c r="E17" s="9" t="n">
        <v>12</v>
      </c>
      <c r="F17" s="9" t="n">
        <v>15</v>
      </c>
      <c r="G17" s="6" t="n">
        <f aca="false">F17</f>
        <v>15</v>
      </c>
    </row>
    <row r="20" customFormat="false" ht="17.35" hidden="false" customHeight="false" outlineLevel="0" collapsed="false">
      <c r="A20" s="10" t="s">
        <v>20</v>
      </c>
    </row>
    <row r="22" customFormat="false" ht="15" hidden="false" customHeight="false" outlineLevel="0" collapsed="false">
      <c r="A22" s="11" t="s">
        <v>21</v>
      </c>
      <c r="B22" s="12" t="s">
        <v>22</v>
      </c>
    </row>
    <row r="23" customFormat="false" ht="15" hidden="false" customHeight="false" outlineLevel="0" collapsed="false">
      <c r="A23" s="11" t="s">
        <v>23</v>
      </c>
      <c r="B23" s="12" t="s">
        <v>24</v>
      </c>
    </row>
    <row r="24" customFormat="false" ht="15" hidden="false" customHeight="false" outlineLevel="0" collapsed="false">
      <c r="A24" s="11" t="s">
        <v>25</v>
      </c>
      <c r="B24" s="12" t="s">
        <v>26</v>
      </c>
    </row>
    <row r="25" customFormat="false" ht="15" hidden="false" customHeight="false" outlineLevel="0" collapsed="false">
      <c r="A25" s="11" t="s">
        <v>27</v>
      </c>
      <c r="B25" s="12" t="s">
        <v>28</v>
      </c>
    </row>
    <row r="26" customFormat="false" ht="15" hidden="false" customHeight="false" outlineLevel="0" collapsed="false">
      <c r="A26" s="11" t="s">
        <v>29</v>
      </c>
      <c r="B26" s="12" t="s">
        <v>30</v>
      </c>
    </row>
    <row r="27" customFormat="false" ht="15" hidden="false" customHeight="false" outlineLevel="0" collapsed="false">
      <c r="A27" s="11" t="s">
        <v>31</v>
      </c>
      <c r="B27" s="12" t="s">
        <v>32</v>
      </c>
    </row>
    <row r="28" customFormat="false" ht="15" hidden="false" customHeight="false" outlineLevel="0" collapsed="false">
      <c r="A28" s="11" t="s">
        <v>33</v>
      </c>
      <c r="B28" s="12" t="s">
        <v>34</v>
      </c>
    </row>
    <row r="29" customFormat="false" ht="15" hidden="false" customHeight="false" outlineLevel="0" collapsed="false">
      <c r="A29" s="11" t="s">
        <v>35</v>
      </c>
      <c r="B29" s="12" t="s">
        <v>36</v>
      </c>
    </row>
  </sheetData>
  <mergeCells count="2">
    <mergeCell ref="A1:G1"/>
    <mergeCell ref="A2:G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5"/>
    <col collapsed="false" customWidth="true" hidden="false" outlineLevel="0" max="2" min="2" style="0" width="12"/>
    <col collapsed="false" customWidth="true" hidden="false" outlineLevel="0" max="8" min="3" style="0" width="15"/>
  </cols>
  <sheetData>
    <row r="1" customFormat="false" ht="17.35" hidden="false" customHeight="false" outlineLevel="0" collapsed="false">
      <c r="A1" s="2" t="s">
        <v>37</v>
      </c>
      <c r="B1" s="2"/>
      <c r="C1" s="2"/>
      <c r="D1" s="2"/>
      <c r="E1" s="2"/>
      <c r="F1" s="2"/>
      <c r="G1" s="2"/>
      <c r="H1" s="2"/>
    </row>
    <row r="3" customFormat="false" ht="15" hidden="false" customHeight="false" outlineLevel="0" collapsed="false">
      <c r="A3" s="3" t="s">
        <v>38</v>
      </c>
      <c r="B3" s="3" t="s">
        <v>39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40</v>
      </c>
    </row>
    <row r="4" customFormat="false" ht="15" hidden="false" customHeight="false" outlineLevel="0" collapsed="false">
      <c r="A4" s="11" t="s">
        <v>41</v>
      </c>
      <c r="B4" s="13" t="n">
        <v>0.4</v>
      </c>
      <c r="C4" s="14" t="n">
        <f aca="false">'Executive Summary'!B5*$B4</f>
        <v>7.2</v>
      </c>
      <c r="D4" s="14" t="n">
        <f aca="false">'Executive Summary'!C5*$B4</f>
        <v>21.6</v>
      </c>
      <c r="E4" s="14" t="n">
        <f aca="false">'Executive Summary'!D5*$B4</f>
        <v>54</v>
      </c>
      <c r="F4" s="14" t="n">
        <f aca="false">'Executive Summary'!E5*$B4</f>
        <v>124</v>
      </c>
      <c r="G4" s="14" t="n">
        <f aca="false">'Executive Summary'!F5*$B4</f>
        <v>248</v>
      </c>
      <c r="H4" s="14" t="n">
        <f aca="false">SUM(C4:G4)</f>
        <v>454.8</v>
      </c>
    </row>
    <row r="5" customFormat="false" ht="15" hidden="false" customHeight="false" outlineLevel="0" collapsed="false">
      <c r="A5" s="11" t="s">
        <v>42</v>
      </c>
      <c r="B5" s="13" t="n">
        <v>0.2</v>
      </c>
      <c r="C5" s="14" t="n">
        <f aca="false">'Executive Summary'!B5*$B5</f>
        <v>3.6</v>
      </c>
      <c r="D5" s="14" t="n">
        <f aca="false">'Executive Summary'!C5*$B5</f>
        <v>10.8</v>
      </c>
      <c r="E5" s="14" t="n">
        <f aca="false">'Executive Summary'!D5*$B5</f>
        <v>27</v>
      </c>
      <c r="F5" s="14" t="n">
        <f aca="false">'Executive Summary'!E5*$B5</f>
        <v>62</v>
      </c>
      <c r="G5" s="14" t="n">
        <f aca="false">'Executive Summary'!F5*$B5</f>
        <v>124</v>
      </c>
      <c r="H5" s="14" t="n">
        <f aca="false">SUM(C5:G5)</f>
        <v>227.4</v>
      </c>
    </row>
    <row r="6" customFormat="false" ht="15" hidden="false" customHeight="false" outlineLevel="0" collapsed="false">
      <c r="A6" s="11" t="s">
        <v>43</v>
      </c>
      <c r="B6" s="13" t="n">
        <v>0.18</v>
      </c>
      <c r="C6" s="14" t="n">
        <f aca="false">'Executive Summary'!B5*$B6</f>
        <v>3.24</v>
      </c>
      <c r="D6" s="14" t="n">
        <f aca="false">'Executive Summary'!C5*$B6</f>
        <v>9.72</v>
      </c>
      <c r="E6" s="14" t="n">
        <f aca="false">'Executive Summary'!D5*$B6</f>
        <v>24.3</v>
      </c>
      <c r="F6" s="14" t="n">
        <f aca="false">'Executive Summary'!E5*$B6</f>
        <v>55.8</v>
      </c>
      <c r="G6" s="14" t="n">
        <f aca="false">'Executive Summary'!F5*$B6</f>
        <v>111.6</v>
      </c>
      <c r="H6" s="14" t="n">
        <f aca="false">SUM(C6:G6)</f>
        <v>204.66</v>
      </c>
    </row>
    <row r="7" customFormat="false" ht="15" hidden="false" customHeight="false" outlineLevel="0" collapsed="false">
      <c r="A7" s="11" t="s">
        <v>44</v>
      </c>
      <c r="B7" s="13" t="n">
        <v>0.14</v>
      </c>
      <c r="C7" s="14" t="n">
        <f aca="false">'Executive Summary'!B5*$B7</f>
        <v>2.52</v>
      </c>
      <c r="D7" s="14" t="n">
        <f aca="false">'Executive Summary'!C5*$B7</f>
        <v>7.56</v>
      </c>
      <c r="E7" s="14" t="n">
        <f aca="false">'Executive Summary'!D5*$B7</f>
        <v>18.9</v>
      </c>
      <c r="F7" s="14" t="n">
        <f aca="false">'Executive Summary'!E5*$B7</f>
        <v>43.4</v>
      </c>
      <c r="G7" s="14" t="n">
        <f aca="false">'Executive Summary'!F5*$B7</f>
        <v>86.8</v>
      </c>
      <c r="H7" s="14" t="n">
        <f aca="false">SUM(C7:G7)</f>
        <v>159.18</v>
      </c>
    </row>
    <row r="8" customFormat="false" ht="15" hidden="false" customHeight="false" outlineLevel="0" collapsed="false">
      <c r="A8" s="11" t="s">
        <v>45</v>
      </c>
      <c r="B8" s="13" t="n">
        <v>0.05</v>
      </c>
      <c r="C8" s="14" t="n">
        <f aca="false">'Executive Summary'!B5*$B8</f>
        <v>0.9</v>
      </c>
      <c r="D8" s="14" t="n">
        <f aca="false">'Executive Summary'!C5*$B8</f>
        <v>2.7</v>
      </c>
      <c r="E8" s="14" t="n">
        <f aca="false">'Executive Summary'!D5*$B8</f>
        <v>6.75</v>
      </c>
      <c r="F8" s="14" t="n">
        <f aca="false">'Executive Summary'!E5*$B8</f>
        <v>15.5</v>
      </c>
      <c r="G8" s="14" t="n">
        <f aca="false">'Executive Summary'!F5*$B8</f>
        <v>31</v>
      </c>
      <c r="H8" s="14" t="n">
        <f aca="false">SUM(C8:G8)</f>
        <v>56.85</v>
      </c>
    </row>
    <row r="9" customFormat="false" ht="15" hidden="false" customHeight="false" outlineLevel="0" collapsed="false">
      <c r="A9" s="11" t="s">
        <v>46</v>
      </c>
      <c r="B9" s="13" t="n">
        <v>0.03</v>
      </c>
      <c r="C9" s="14" t="n">
        <f aca="false">'Executive Summary'!B5*$B9</f>
        <v>0.54</v>
      </c>
      <c r="D9" s="14" t="n">
        <f aca="false">'Executive Summary'!C5*$B9</f>
        <v>1.62</v>
      </c>
      <c r="E9" s="14" t="n">
        <f aca="false">'Executive Summary'!D5*$B9</f>
        <v>4.05</v>
      </c>
      <c r="F9" s="14" t="n">
        <f aca="false">'Executive Summary'!E5*$B9</f>
        <v>9.3</v>
      </c>
      <c r="G9" s="14" t="n">
        <f aca="false">'Executive Summary'!F5*$B9</f>
        <v>18.6</v>
      </c>
      <c r="H9" s="14" t="n">
        <f aca="false">SUM(C9:G9)</f>
        <v>34.11</v>
      </c>
    </row>
    <row r="10" customFormat="false" ht="15" hidden="false" customHeight="false" outlineLevel="0" collapsed="false">
      <c r="A10" s="11" t="s">
        <v>47</v>
      </c>
      <c r="B10" s="15" t="n">
        <f aca="false">SUM(B4:B9)</f>
        <v>1</v>
      </c>
      <c r="C10" s="16" t="n">
        <f aca="false">SUM(C4:C9)</f>
        <v>18</v>
      </c>
      <c r="D10" s="16" t="n">
        <f aca="false">SUM(D4:D9)</f>
        <v>54</v>
      </c>
      <c r="E10" s="16" t="n">
        <f aca="false">SUM(E4:E9)</f>
        <v>135</v>
      </c>
      <c r="F10" s="16" t="n">
        <f aca="false">SUM(F4:F9)</f>
        <v>310</v>
      </c>
      <c r="G10" s="16" t="n">
        <f aca="false">SUM(G4:G9)</f>
        <v>620</v>
      </c>
      <c r="H10" s="16" t="n">
        <f aca="false">SUM(H4:H9)</f>
        <v>1137</v>
      </c>
    </row>
  </sheetData>
  <mergeCells count="1">
    <mergeCell ref="A1:H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7" min="2" style="0" width="15"/>
  </cols>
  <sheetData>
    <row r="1" customFormat="false" ht="17.35" hidden="false" customHeight="false" outlineLevel="0" collapsed="false">
      <c r="A1" s="2" t="s">
        <v>48</v>
      </c>
      <c r="B1" s="2"/>
      <c r="C1" s="2"/>
      <c r="D1" s="2"/>
      <c r="E1" s="2"/>
      <c r="F1" s="2"/>
      <c r="G1" s="2"/>
    </row>
    <row r="3" customFormat="false" ht="15" hidden="false" customHeight="false" outlineLevel="0" collapsed="false">
      <c r="A3" s="17" t="s">
        <v>49</v>
      </c>
    </row>
    <row r="5" customFormat="false" ht="15" hidden="false" customHeight="false" outlineLevel="0" collapsed="false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</row>
    <row r="6" customFormat="false" ht="15" hidden="false" customHeight="false" outlineLevel="0" collapsed="false">
      <c r="A6" s="18" t="s">
        <v>21</v>
      </c>
      <c r="B6" s="9" t="n">
        <v>300</v>
      </c>
      <c r="C6" s="9" t="n">
        <v>400</v>
      </c>
      <c r="D6" s="9" t="n">
        <v>500</v>
      </c>
      <c r="E6" s="9" t="n">
        <v>600</v>
      </c>
      <c r="F6" s="9" t="n">
        <v>700</v>
      </c>
    </row>
    <row r="7" customFormat="false" ht="15" hidden="false" customHeight="false" outlineLevel="0" collapsed="false">
      <c r="A7" s="18" t="s">
        <v>50</v>
      </c>
      <c r="B7" s="9" t="n">
        <v>4</v>
      </c>
      <c r="C7" s="9" t="n">
        <v>4</v>
      </c>
      <c r="D7" s="9" t="n">
        <v>4</v>
      </c>
      <c r="E7" s="9" t="n">
        <v>4</v>
      </c>
      <c r="F7" s="9" t="n">
        <v>4</v>
      </c>
    </row>
    <row r="8" customFormat="false" ht="15" hidden="false" customHeight="false" outlineLevel="0" collapsed="false">
      <c r="A8" s="18" t="s">
        <v>51</v>
      </c>
      <c r="B8" s="6" t="n">
        <f aca="false">B6*B7</f>
        <v>1200</v>
      </c>
      <c r="C8" s="6" t="n">
        <f aca="false">C6*C7</f>
        <v>1600</v>
      </c>
      <c r="D8" s="6" t="n">
        <f aca="false">D6*D7</f>
        <v>2000</v>
      </c>
      <c r="E8" s="6" t="n">
        <f aca="false">E6*E7</f>
        <v>2400</v>
      </c>
      <c r="F8" s="6" t="n">
        <f aca="false">F6*F7</f>
        <v>2800</v>
      </c>
    </row>
    <row r="9" customFormat="false" ht="15" hidden="false" customHeight="false" outlineLevel="0" collapsed="false">
      <c r="A9" s="18" t="s">
        <v>52</v>
      </c>
      <c r="B9" s="6" t="n">
        <f aca="false">B8</f>
        <v>1200</v>
      </c>
      <c r="C9" s="6" t="n">
        <f aca="false">B9+C8</f>
        <v>2800</v>
      </c>
      <c r="D9" s="6" t="n">
        <f aca="false">C9+D8</f>
        <v>4800</v>
      </c>
      <c r="E9" s="6" t="n">
        <f aca="false">D9+E8</f>
        <v>7200</v>
      </c>
      <c r="F9" s="6" t="n">
        <f aca="false">E9+F8</f>
        <v>10000</v>
      </c>
    </row>
    <row r="10" customFormat="false" ht="15" hidden="false" customHeight="false" outlineLevel="0" collapsed="false">
      <c r="A10" s="18"/>
      <c r="B10" s="6"/>
      <c r="C10" s="6"/>
      <c r="D10" s="6"/>
      <c r="E10" s="6"/>
      <c r="F10" s="6"/>
    </row>
    <row r="11" customFormat="false" ht="15" hidden="false" customHeight="false" outlineLevel="0" collapsed="false">
      <c r="A11" s="18" t="s">
        <v>19</v>
      </c>
      <c r="B11" s="9" t="n">
        <v>3</v>
      </c>
      <c r="C11" s="9" t="n">
        <v>5</v>
      </c>
      <c r="D11" s="9" t="n">
        <v>8</v>
      </c>
      <c r="E11" s="9" t="n">
        <v>12</v>
      </c>
      <c r="F11" s="9" t="n">
        <v>15</v>
      </c>
    </row>
    <row r="12" customFormat="false" ht="15" hidden="false" customHeight="false" outlineLevel="0" collapsed="false">
      <c r="A12" s="18" t="s">
        <v>53</v>
      </c>
      <c r="B12" s="6" t="n">
        <f aca="false">B8/B11</f>
        <v>400</v>
      </c>
      <c r="C12" s="6" t="n">
        <f aca="false">C8/C11</f>
        <v>320</v>
      </c>
      <c r="D12" s="6" t="n">
        <f aca="false">D8/D11</f>
        <v>250</v>
      </c>
      <c r="E12" s="6" t="n">
        <f aca="false">E8/E11</f>
        <v>200</v>
      </c>
      <c r="F12" s="6" t="n">
        <f aca="false">F8/F11</f>
        <v>186.666666666667</v>
      </c>
    </row>
    <row r="15" customFormat="false" ht="15" hidden="false" customHeight="false" outlineLevel="0" collapsed="false">
      <c r="A15" s="17" t="s">
        <v>54</v>
      </c>
    </row>
    <row r="17" customFormat="false" ht="15" hidden="false" customHeight="false" outlineLevel="0" collapsed="false">
      <c r="A17" s="19" t="s">
        <v>55</v>
      </c>
      <c r="B17" s="19" t="s">
        <v>56</v>
      </c>
      <c r="C17" s="19" t="s">
        <v>57</v>
      </c>
      <c r="D17" s="19" t="s">
        <v>58</v>
      </c>
      <c r="E17" s="19" t="s">
        <v>59</v>
      </c>
    </row>
    <row r="18" customFormat="false" ht="15" hidden="false" customHeight="false" outlineLevel="0" collapsed="false">
      <c r="A18" s="20" t="s">
        <v>60</v>
      </c>
      <c r="B18" s="20" t="s">
        <v>61</v>
      </c>
      <c r="C18" s="21" t="n">
        <v>3500</v>
      </c>
      <c r="D18" s="21" t="n">
        <v>1400</v>
      </c>
      <c r="E18" s="22" t="n">
        <f aca="false">D18/C18</f>
        <v>0.4</v>
      </c>
    </row>
    <row r="19" customFormat="false" ht="15" hidden="false" customHeight="false" outlineLevel="0" collapsed="false">
      <c r="A19" s="20" t="s">
        <v>62</v>
      </c>
      <c r="B19" s="20" t="s">
        <v>63</v>
      </c>
      <c r="C19" s="21" t="n">
        <v>2500</v>
      </c>
      <c r="D19" s="21" t="n">
        <v>1000</v>
      </c>
      <c r="E19" s="22" t="n">
        <f aca="false">D19/C19</f>
        <v>0.4</v>
      </c>
    </row>
    <row r="20" customFormat="false" ht="15" hidden="false" customHeight="false" outlineLevel="0" collapsed="false">
      <c r="A20" s="20" t="s">
        <v>64</v>
      </c>
      <c r="B20" s="20" t="s">
        <v>65</v>
      </c>
      <c r="C20" s="21" t="n">
        <v>2000</v>
      </c>
      <c r="D20" s="21" t="n">
        <v>800</v>
      </c>
      <c r="E20" s="22" t="n">
        <f aca="false">D20/C20</f>
        <v>0.4</v>
      </c>
    </row>
    <row r="21" customFormat="false" ht="15" hidden="false" customHeight="false" outlineLevel="0" collapsed="false">
      <c r="A21" s="20" t="s">
        <v>66</v>
      </c>
      <c r="B21" s="20" t="s">
        <v>67</v>
      </c>
      <c r="C21" s="21" t="n">
        <v>2800</v>
      </c>
      <c r="D21" s="21" t="n">
        <v>1120</v>
      </c>
      <c r="E21" s="22" t="n">
        <f aca="false">D21/C21</f>
        <v>0.4</v>
      </c>
    </row>
    <row r="22" customFormat="false" ht="15" hidden="false" customHeight="false" outlineLevel="0" collapsed="false">
      <c r="A22" s="20" t="s">
        <v>68</v>
      </c>
      <c r="B22" s="20" t="s">
        <v>69</v>
      </c>
      <c r="C22" s="21" t="n">
        <v>3200</v>
      </c>
      <c r="D22" s="21" t="n">
        <v>1280</v>
      </c>
      <c r="E22" s="22" t="n">
        <f aca="false">D22/C22</f>
        <v>0.4</v>
      </c>
    </row>
    <row r="23" customFormat="false" ht="15" hidden="false" customHeight="false" outlineLevel="0" collapsed="false">
      <c r="A23" s="20" t="s">
        <v>70</v>
      </c>
      <c r="B23" s="20" t="s">
        <v>63</v>
      </c>
      <c r="C23" s="21" t="n">
        <v>2200</v>
      </c>
      <c r="D23" s="21" t="n">
        <v>880</v>
      </c>
      <c r="E23" s="22" t="n">
        <f aca="false">D23/C23</f>
        <v>0.4</v>
      </c>
    </row>
  </sheetData>
  <mergeCells count="1">
    <mergeCell ref="A1:G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6" min="2" style="0" width="15"/>
  </cols>
  <sheetData>
    <row r="1" customFormat="false" ht="17.35" hidden="false" customHeight="false" outlineLevel="0" collapsed="false">
      <c r="A1" s="2" t="s">
        <v>71</v>
      </c>
      <c r="B1" s="2"/>
      <c r="C1" s="2"/>
      <c r="D1" s="2"/>
      <c r="E1" s="2"/>
      <c r="F1" s="2"/>
    </row>
    <row r="3" customFormat="false" ht="15" hidden="false" customHeight="false" outlineLevel="0" collapsed="false">
      <c r="A3" s="3"/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customFormat="false" ht="15" hidden="false" customHeight="false" outlineLevel="0" collapsed="false">
      <c r="A4" s="18" t="s">
        <v>72</v>
      </c>
      <c r="B4" s="23" t="n">
        <v>18</v>
      </c>
      <c r="C4" s="23" t="n">
        <v>54</v>
      </c>
      <c r="D4" s="23" t="n">
        <v>135</v>
      </c>
      <c r="E4" s="23" t="n">
        <v>310</v>
      </c>
      <c r="F4" s="23" t="n">
        <v>620</v>
      </c>
    </row>
    <row r="5" customFormat="false" ht="15" hidden="false" customHeight="false" outlineLevel="0" collapsed="false">
      <c r="A5" s="18" t="s">
        <v>73</v>
      </c>
      <c r="B5" s="24" t="n">
        <f aca="false">-B4*0.35</f>
        <v>-6.3</v>
      </c>
      <c r="C5" s="24" t="n">
        <f aca="false">-C4*0.35</f>
        <v>-18.9</v>
      </c>
      <c r="D5" s="24" t="n">
        <f aca="false">-D4*0.35</f>
        <v>-47.25</v>
      </c>
      <c r="E5" s="24" t="n">
        <f aca="false">-E4*0.35</f>
        <v>-108.5</v>
      </c>
      <c r="F5" s="24" t="n">
        <f aca="false">-F4*0.35</f>
        <v>-217</v>
      </c>
    </row>
    <row r="6" customFormat="false" ht="15" hidden="false" customHeight="false" outlineLevel="0" collapsed="false">
      <c r="A6" s="18" t="s">
        <v>74</v>
      </c>
      <c r="B6" s="24" t="n">
        <f aca="false">B4+B5</f>
        <v>11.7</v>
      </c>
      <c r="C6" s="24" t="n">
        <f aca="false">C4+C5</f>
        <v>35.1</v>
      </c>
      <c r="D6" s="24" t="n">
        <f aca="false">D4+D5</f>
        <v>87.75</v>
      </c>
      <c r="E6" s="24" t="n">
        <f aca="false">E4+E5</f>
        <v>201.5</v>
      </c>
      <c r="F6" s="24" t="n">
        <f aca="false">F4+F5</f>
        <v>403</v>
      </c>
    </row>
    <row r="7" customFormat="false" ht="15" hidden="false" customHeight="false" outlineLevel="0" collapsed="false">
      <c r="A7" s="18" t="s">
        <v>75</v>
      </c>
      <c r="B7" s="8" t="n">
        <f aca="false">B6/B4</f>
        <v>0.65</v>
      </c>
      <c r="C7" s="8" t="n">
        <f aca="false">C6/C4</f>
        <v>0.65</v>
      </c>
      <c r="D7" s="8" t="n">
        <f aca="false">D6/D4</f>
        <v>0.65</v>
      </c>
      <c r="E7" s="8" t="n">
        <f aca="false">E6/E4</f>
        <v>0.65</v>
      </c>
      <c r="F7" s="8" t="n">
        <f aca="false">F6/F4</f>
        <v>0.65</v>
      </c>
    </row>
    <row r="8" customFormat="false" ht="15" hidden="false" customHeight="false" outlineLevel="0" collapsed="false">
      <c r="A8" s="25"/>
      <c r="B8" s="24"/>
      <c r="C8" s="24"/>
      <c r="D8" s="24"/>
      <c r="E8" s="24"/>
      <c r="F8" s="24"/>
    </row>
    <row r="9" customFormat="false" ht="15" hidden="false" customHeight="false" outlineLevel="0" collapsed="false">
      <c r="A9" s="18" t="s">
        <v>76</v>
      </c>
      <c r="B9" s="24"/>
      <c r="C9" s="24"/>
      <c r="D9" s="24"/>
      <c r="E9" s="24"/>
      <c r="F9" s="24"/>
    </row>
    <row r="10" customFormat="false" ht="15" hidden="false" customHeight="false" outlineLevel="0" collapsed="false">
      <c r="A10" s="18" t="s">
        <v>77</v>
      </c>
      <c r="B10" s="23" t="n">
        <v>-5</v>
      </c>
      <c r="C10" s="23" t="n">
        <v>-10</v>
      </c>
      <c r="D10" s="23" t="n">
        <v>-20</v>
      </c>
      <c r="E10" s="23" t="n">
        <v>-35</v>
      </c>
      <c r="F10" s="23" t="n">
        <v>-50</v>
      </c>
    </row>
    <row r="11" customFormat="false" ht="15" hidden="false" customHeight="false" outlineLevel="0" collapsed="false">
      <c r="A11" s="18" t="s">
        <v>78</v>
      </c>
      <c r="B11" s="23" t="n">
        <v>-6</v>
      </c>
      <c r="C11" s="23" t="n">
        <v>-8</v>
      </c>
      <c r="D11" s="23" t="n">
        <v>-12</v>
      </c>
      <c r="E11" s="23" t="n">
        <v>-18</v>
      </c>
      <c r="F11" s="23" t="n">
        <v>-25</v>
      </c>
    </row>
    <row r="12" customFormat="false" ht="15" hidden="false" customHeight="false" outlineLevel="0" collapsed="false">
      <c r="A12" s="18" t="s">
        <v>79</v>
      </c>
      <c r="B12" s="23" t="n">
        <v>-3</v>
      </c>
      <c r="C12" s="23" t="n">
        <v>-5</v>
      </c>
      <c r="D12" s="23" t="n">
        <v>-8</v>
      </c>
      <c r="E12" s="23" t="n">
        <v>-12</v>
      </c>
      <c r="F12" s="23" t="n">
        <v>-15</v>
      </c>
    </row>
    <row r="13" customFormat="false" ht="15" hidden="false" customHeight="false" outlineLevel="0" collapsed="false">
      <c r="A13" s="18" t="s">
        <v>80</v>
      </c>
      <c r="B13" s="23" t="n">
        <v>-5.7</v>
      </c>
      <c r="C13" s="23" t="n">
        <v>-8.3</v>
      </c>
      <c r="D13" s="23" t="n">
        <v>-15.2</v>
      </c>
      <c r="E13" s="23" t="n">
        <v>-24.5</v>
      </c>
      <c r="F13" s="23" t="n">
        <v>-31</v>
      </c>
    </row>
    <row r="14" customFormat="false" ht="15" hidden="false" customHeight="false" outlineLevel="0" collapsed="false">
      <c r="A14" s="18" t="s">
        <v>81</v>
      </c>
      <c r="B14" s="24" t="n">
        <f aca="false">SUM(B10:B13)</f>
        <v>-19.7</v>
      </c>
      <c r="C14" s="24" t="n">
        <f aca="false">SUM(C10:C13)</f>
        <v>-31.3</v>
      </c>
      <c r="D14" s="24" t="n">
        <f aca="false">SUM(D10:D13)</f>
        <v>-55.2</v>
      </c>
      <c r="E14" s="24" t="n">
        <f aca="false">SUM(E10:E13)</f>
        <v>-89.5</v>
      </c>
      <c r="F14" s="24" t="n">
        <f aca="false">SUM(F10:F13)</f>
        <v>-121</v>
      </c>
    </row>
    <row r="15" customFormat="false" ht="15" hidden="false" customHeight="false" outlineLevel="0" collapsed="false">
      <c r="A15" s="25"/>
      <c r="B15" s="24"/>
      <c r="C15" s="24"/>
      <c r="D15" s="24"/>
      <c r="E15" s="24"/>
      <c r="F15" s="24"/>
    </row>
    <row r="16" customFormat="false" ht="15" hidden="false" customHeight="false" outlineLevel="0" collapsed="false">
      <c r="A16" s="18" t="s">
        <v>82</v>
      </c>
      <c r="B16" s="24" t="n">
        <f aca="false">B6+B14</f>
        <v>-8</v>
      </c>
      <c r="C16" s="24" t="n">
        <f aca="false">C6+C14</f>
        <v>3.8</v>
      </c>
      <c r="D16" s="24" t="n">
        <f aca="false">D6+D14</f>
        <v>32.55</v>
      </c>
      <c r="E16" s="24" t="n">
        <f aca="false">E6+E14</f>
        <v>112</v>
      </c>
      <c r="F16" s="24" t="n">
        <f aca="false">F6+F14</f>
        <v>282</v>
      </c>
    </row>
    <row r="17" customFormat="false" ht="15" hidden="false" customHeight="false" outlineLevel="0" collapsed="false">
      <c r="A17" s="18" t="s">
        <v>83</v>
      </c>
      <c r="B17" s="8" t="n">
        <f aca="false">B16/B4</f>
        <v>-0.444444444444444</v>
      </c>
      <c r="C17" s="8" t="n">
        <f aca="false">C16/C4</f>
        <v>0.0703703703703704</v>
      </c>
      <c r="D17" s="8" t="n">
        <f aca="false">D16/D4</f>
        <v>0.241111111111111</v>
      </c>
      <c r="E17" s="8" t="n">
        <f aca="false">E16/E4</f>
        <v>0.361290322580645</v>
      </c>
      <c r="F17" s="8" t="n">
        <f aca="false">F16/F4</f>
        <v>0.454838709677419</v>
      </c>
    </row>
    <row r="18" customFormat="false" ht="15" hidden="false" customHeight="false" outlineLevel="0" collapsed="false">
      <c r="A18" s="25"/>
      <c r="B18" s="24"/>
      <c r="C18" s="24"/>
      <c r="D18" s="24"/>
      <c r="E18" s="24"/>
      <c r="F18" s="24"/>
    </row>
    <row r="19" customFormat="false" ht="15" hidden="false" customHeight="false" outlineLevel="0" collapsed="false">
      <c r="A19" s="18" t="s">
        <v>84</v>
      </c>
      <c r="B19" s="23" t="n">
        <v>-1.5</v>
      </c>
      <c r="C19" s="23" t="n">
        <v>-2</v>
      </c>
      <c r="D19" s="23" t="n">
        <v>-3</v>
      </c>
      <c r="E19" s="23" t="n">
        <v>-5</v>
      </c>
      <c r="F19" s="23" t="n">
        <v>-8</v>
      </c>
    </row>
    <row r="20" customFormat="false" ht="15" hidden="false" customHeight="false" outlineLevel="0" collapsed="false">
      <c r="A20" s="18" t="s">
        <v>85</v>
      </c>
      <c r="B20" s="23" t="n">
        <v>-0.5</v>
      </c>
      <c r="C20" s="23" t="n">
        <v>-1</v>
      </c>
      <c r="D20" s="23" t="n">
        <v>-2</v>
      </c>
      <c r="E20" s="23" t="n">
        <v>-3</v>
      </c>
      <c r="F20" s="23" t="n">
        <v>-4</v>
      </c>
    </row>
    <row r="21" customFormat="false" ht="15" hidden="false" customHeight="false" outlineLevel="0" collapsed="false">
      <c r="A21" s="18" t="s">
        <v>86</v>
      </c>
      <c r="B21" s="24" t="n">
        <f aca="false">B16+B19+B20</f>
        <v>-10</v>
      </c>
      <c r="C21" s="24" t="n">
        <f aca="false">C16+C19+C20</f>
        <v>0.800000000000001</v>
      </c>
      <c r="D21" s="24" t="n">
        <f aca="false">D16+D19+D20</f>
        <v>27.55</v>
      </c>
      <c r="E21" s="24" t="n">
        <f aca="false">E16+E19+E20</f>
        <v>104</v>
      </c>
      <c r="F21" s="24" t="n">
        <f aca="false">F16+F19+F20</f>
        <v>270</v>
      </c>
    </row>
    <row r="22" customFormat="false" ht="15" hidden="false" customHeight="false" outlineLevel="0" collapsed="false">
      <c r="A22" s="18" t="s">
        <v>87</v>
      </c>
      <c r="B22" s="24" t="n">
        <f aca="false">IF(B21&lt;0,0,-B21*0.2)</f>
        <v>0</v>
      </c>
      <c r="C22" s="24" t="n">
        <f aca="false">IF(C21&lt;0,0,-C21*0.2)</f>
        <v>-0.16</v>
      </c>
      <c r="D22" s="24" t="n">
        <f aca="false">IF(D21&lt;0,0,-D21*0.2)</f>
        <v>-5.51</v>
      </c>
      <c r="E22" s="24" t="n">
        <f aca="false">IF(E21&lt;0,0,-E21*0.2)</f>
        <v>-20.8</v>
      </c>
      <c r="F22" s="24" t="n">
        <f aca="false">IF(F21&lt;0,0,-F21*0.2)</f>
        <v>-54</v>
      </c>
    </row>
    <row r="23" customFormat="false" ht="15" hidden="false" customHeight="false" outlineLevel="0" collapsed="false">
      <c r="A23" s="18" t="s">
        <v>88</v>
      </c>
      <c r="B23" s="24" t="n">
        <f aca="false">B21+B22</f>
        <v>-10</v>
      </c>
      <c r="C23" s="24" t="n">
        <f aca="false">C21+C22</f>
        <v>0.640000000000001</v>
      </c>
      <c r="D23" s="24" t="n">
        <f aca="false">D21+D22</f>
        <v>22.04</v>
      </c>
      <c r="E23" s="24" t="n">
        <f aca="false">E21+E22</f>
        <v>83.2</v>
      </c>
      <c r="F23" s="24" t="n">
        <f aca="false">F21+F22</f>
        <v>216</v>
      </c>
    </row>
    <row r="24" customFormat="false" ht="15" hidden="false" customHeight="false" outlineLevel="0" collapsed="false">
      <c r="A24" s="18" t="s">
        <v>89</v>
      </c>
      <c r="B24" s="8" t="n">
        <f aca="false">B23/B4</f>
        <v>-0.555555555555556</v>
      </c>
      <c r="C24" s="8" t="n">
        <f aca="false">C23/C4</f>
        <v>0.0118518518518519</v>
      </c>
      <c r="D24" s="8" t="n">
        <f aca="false">D23/D4</f>
        <v>0.163259259259259</v>
      </c>
      <c r="E24" s="8" t="n">
        <f aca="false">E23/E4</f>
        <v>0.268387096774194</v>
      </c>
      <c r="F24" s="8" t="n">
        <f aca="false">F23/F4</f>
        <v>0.348387096774194</v>
      </c>
    </row>
  </sheetData>
  <mergeCells count="1">
    <mergeCell ref="A1:F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3" min="2" style="0" width="15"/>
    <col collapsed="false" customWidth="true" hidden="false" outlineLevel="0" max="4" min="4" style="0" width="40"/>
  </cols>
  <sheetData>
    <row r="1" customFormat="false" ht="17.35" hidden="false" customHeight="false" outlineLevel="0" collapsed="false">
      <c r="A1" s="2" t="s">
        <v>90</v>
      </c>
      <c r="B1" s="2"/>
      <c r="C1" s="2"/>
      <c r="D1" s="2"/>
    </row>
    <row r="3" customFormat="false" ht="15" hidden="false" customHeight="false" outlineLevel="0" collapsed="false">
      <c r="A3" s="3" t="s">
        <v>91</v>
      </c>
      <c r="B3" s="3" t="s">
        <v>92</v>
      </c>
      <c r="C3" s="3" t="s">
        <v>93</v>
      </c>
      <c r="D3" s="3" t="s">
        <v>94</v>
      </c>
    </row>
    <row r="4" customFormat="false" ht="15" hidden="false" customHeight="false" outlineLevel="0" collapsed="false">
      <c r="A4" s="18" t="s">
        <v>78</v>
      </c>
      <c r="B4" s="26" t="n">
        <v>17.5</v>
      </c>
      <c r="C4" s="22" t="n">
        <v>0.35</v>
      </c>
      <c r="D4" s="20" t="s">
        <v>95</v>
      </c>
    </row>
    <row r="5" customFormat="false" ht="15" hidden="false" customHeight="false" outlineLevel="0" collapsed="false">
      <c r="A5" s="18" t="s">
        <v>96</v>
      </c>
      <c r="B5" s="26" t="n">
        <v>12.5</v>
      </c>
      <c r="C5" s="22" t="n">
        <v>0.25</v>
      </c>
      <c r="D5" s="20" t="s">
        <v>97</v>
      </c>
    </row>
    <row r="6" customFormat="false" ht="15" hidden="false" customHeight="false" outlineLevel="0" collapsed="false">
      <c r="A6" s="18" t="s">
        <v>44</v>
      </c>
      <c r="B6" s="26" t="n">
        <v>10</v>
      </c>
      <c r="C6" s="22" t="n">
        <v>0.2</v>
      </c>
      <c r="D6" s="20" t="s">
        <v>98</v>
      </c>
    </row>
    <row r="7" customFormat="false" ht="15" hidden="false" customHeight="false" outlineLevel="0" collapsed="false">
      <c r="A7" s="18" t="s">
        <v>99</v>
      </c>
      <c r="B7" s="26" t="n">
        <v>7.5</v>
      </c>
      <c r="C7" s="22" t="n">
        <v>0.15</v>
      </c>
      <c r="D7" s="20" t="s">
        <v>100</v>
      </c>
    </row>
    <row r="8" customFormat="false" ht="15" hidden="false" customHeight="false" outlineLevel="0" collapsed="false">
      <c r="A8" s="18" t="s">
        <v>101</v>
      </c>
      <c r="B8" s="26" t="n">
        <v>2.5</v>
      </c>
      <c r="C8" s="22" t="n">
        <v>0.05</v>
      </c>
      <c r="D8" s="20" t="s">
        <v>102</v>
      </c>
    </row>
    <row r="9" customFormat="false" ht="15" hidden="false" customHeight="false" outlineLevel="0" collapsed="false">
      <c r="A9" s="11" t="s">
        <v>47</v>
      </c>
      <c r="B9" s="16" t="n">
        <f aca="false">SUM(B4:B8)</f>
        <v>50</v>
      </c>
      <c r="C9" s="15" t="n">
        <f aca="false">SUM(C4:C8)</f>
        <v>1</v>
      </c>
    </row>
  </sheetData>
  <mergeCells count="1">
    <mergeCell ref="A1:D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0"/>
    <col collapsed="false" customWidth="true" hidden="false" outlineLevel="0" max="3" min="3" style="0" width="25"/>
  </cols>
  <sheetData>
    <row r="1" customFormat="false" ht="17.35" hidden="false" customHeight="false" outlineLevel="0" collapsed="false">
      <c r="A1" s="2" t="s">
        <v>103</v>
      </c>
      <c r="B1" s="2"/>
      <c r="C1" s="2"/>
    </row>
    <row r="3" customFormat="false" ht="15" hidden="false" customHeight="false" outlineLevel="0" collapsed="false">
      <c r="A3" s="17" t="s">
        <v>104</v>
      </c>
    </row>
    <row r="5" customFormat="false" ht="15" hidden="false" customHeight="false" outlineLevel="0" collapsed="false">
      <c r="A5" s="18" t="s">
        <v>33</v>
      </c>
      <c r="B5" s="27" t="s">
        <v>105</v>
      </c>
    </row>
    <row r="6" customFormat="false" ht="15" hidden="false" customHeight="false" outlineLevel="0" collapsed="false">
      <c r="A6" s="18" t="s">
        <v>35</v>
      </c>
      <c r="B6" s="27" t="s">
        <v>106</v>
      </c>
    </row>
    <row r="7" customFormat="false" ht="15" hidden="false" customHeight="false" outlineLevel="0" collapsed="false">
      <c r="A7" s="18" t="s">
        <v>107</v>
      </c>
      <c r="B7" s="27" t="s">
        <v>108</v>
      </c>
    </row>
    <row r="8" customFormat="false" ht="15" hidden="false" customHeight="false" outlineLevel="0" collapsed="false">
      <c r="A8" s="18" t="s">
        <v>109</v>
      </c>
      <c r="B8" s="27" t="s">
        <v>110</v>
      </c>
    </row>
    <row r="9" customFormat="false" ht="15" hidden="false" customHeight="false" outlineLevel="0" collapsed="false">
      <c r="A9" s="18" t="s">
        <v>111</v>
      </c>
      <c r="B9" s="27" t="s">
        <v>112</v>
      </c>
    </row>
    <row r="10" customFormat="false" ht="15" hidden="false" customHeight="false" outlineLevel="0" collapsed="false">
      <c r="A10" s="18" t="s">
        <v>113</v>
      </c>
      <c r="B10" s="27" t="s">
        <v>114</v>
      </c>
    </row>
    <row r="11" customFormat="false" ht="15" hidden="false" customHeight="false" outlineLevel="0" collapsed="false">
      <c r="A11" s="18" t="s">
        <v>115</v>
      </c>
      <c r="B11" s="27" t="s">
        <v>116</v>
      </c>
    </row>
    <row r="12" customFormat="false" ht="15" hidden="false" customHeight="false" outlineLevel="0" collapsed="false">
      <c r="A12" s="18" t="s">
        <v>117</v>
      </c>
      <c r="B12" s="27" t="s">
        <v>118</v>
      </c>
    </row>
    <row r="15" customFormat="false" ht="15" hidden="false" customHeight="false" outlineLevel="0" collapsed="false">
      <c r="A15" s="17" t="s">
        <v>119</v>
      </c>
    </row>
    <row r="17" customFormat="false" ht="15" hidden="false" customHeight="false" outlineLevel="0" collapsed="false">
      <c r="A17" s="19" t="s">
        <v>120</v>
      </c>
      <c r="B17" s="19" t="s">
        <v>121</v>
      </c>
      <c r="C17" s="19" t="s">
        <v>122</v>
      </c>
    </row>
    <row r="18" customFormat="false" ht="15" hidden="false" customHeight="false" outlineLevel="0" collapsed="false">
      <c r="A18" s="20" t="s">
        <v>123</v>
      </c>
      <c r="B18" s="20" t="s">
        <v>124</v>
      </c>
      <c r="C18" s="20" t="s">
        <v>125</v>
      </c>
    </row>
    <row r="19" customFormat="false" ht="15" hidden="false" customHeight="false" outlineLevel="0" collapsed="false">
      <c r="A19" s="20" t="s">
        <v>126</v>
      </c>
      <c r="B19" s="20" t="s">
        <v>127</v>
      </c>
      <c r="C19" s="20" t="s">
        <v>128</v>
      </c>
    </row>
    <row r="20" customFormat="false" ht="15" hidden="false" customHeight="false" outlineLevel="0" collapsed="false">
      <c r="A20" s="28" t="s">
        <v>129</v>
      </c>
      <c r="B20" s="28" t="s">
        <v>130</v>
      </c>
      <c r="C20" s="28" t="s">
        <v>131</v>
      </c>
    </row>
    <row r="21" customFormat="false" ht="15" hidden="false" customHeight="false" outlineLevel="0" collapsed="false">
      <c r="A21" s="20" t="s">
        <v>132</v>
      </c>
      <c r="B21" s="20" t="s">
        <v>133</v>
      </c>
      <c r="C21" s="20" t="s">
        <v>134</v>
      </c>
    </row>
  </sheetData>
  <mergeCells count="1">
    <mergeCell ref="A1:C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5"/>
    <col collapsed="false" customWidth="true" hidden="false" outlineLevel="0" max="4" min="2" style="0" width="18"/>
  </cols>
  <sheetData>
    <row r="1" customFormat="false" ht="17.35" hidden="false" customHeight="false" outlineLevel="0" collapsed="false">
      <c r="A1" s="2" t="s">
        <v>135</v>
      </c>
      <c r="B1" s="2"/>
      <c r="C1" s="2"/>
      <c r="D1" s="2"/>
    </row>
    <row r="3" customFormat="false" ht="15" hidden="false" customHeight="false" outlineLevel="0" collapsed="false">
      <c r="A3" s="17" t="s">
        <v>136</v>
      </c>
    </row>
    <row r="5" customFormat="false" ht="15" hidden="false" customHeight="false" outlineLevel="0" collapsed="false">
      <c r="A5" s="3" t="s">
        <v>137</v>
      </c>
      <c r="B5" s="3" t="s">
        <v>138</v>
      </c>
      <c r="C5" s="3" t="s">
        <v>139</v>
      </c>
      <c r="D5" s="3" t="s">
        <v>140</v>
      </c>
    </row>
    <row r="6" customFormat="false" ht="15" hidden="false" customHeight="false" outlineLevel="0" collapsed="false">
      <c r="A6" s="18" t="s">
        <v>41</v>
      </c>
      <c r="B6" s="21" t="n">
        <v>36</v>
      </c>
      <c r="C6" s="26" t="n">
        <v>3.6</v>
      </c>
      <c r="D6" s="22" t="n">
        <v>0.52</v>
      </c>
    </row>
    <row r="7" customFormat="false" ht="15" hidden="false" customHeight="false" outlineLevel="0" collapsed="false">
      <c r="A7" s="18" t="s">
        <v>141</v>
      </c>
      <c r="B7" s="21" t="n">
        <v>31</v>
      </c>
      <c r="C7" s="26" t="n">
        <v>3.1</v>
      </c>
      <c r="D7" s="22" t="n">
        <v>0.15</v>
      </c>
    </row>
    <row r="8" customFormat="false" ht="15" hidden="false" customHeight="false" outlineLevel="0" collapsed="false">
      <c r="A8" s="18" t="s">
        <v>142</v>
      </c>
      <c r="B8" s="21" t="n">
        <v>22</v>
      </c>
      <c r="C8" s="26" t="n">
        <v>2.2</v>
      </c>
      <c r="D8" s="22" t="n">
        <v>0.12</v>
      </c>
    </row>
    <row r="9" customFormat="false" ht="15" hidden="false" customHeight="false" outlineLevel="0" collapsed="false">
      <c r="A9" s="18" t="s">
        <v>45</v>
      </c>
      <c r="B9" s="21" t="n">
        <v>16</v>
      </c>
      <c r="C9" s="26" t="n">
        <v>1.6</v>
      </c>
      <c r="D9" s="22" t="n">
        <v>0.08</v>
      </c>
    </row>
    <row r="10" customFormat="false" ht="15" hidden="false" customHeight="false" outlineLevel="0" collapsed="false">
      <c r="A10" s="18" t="s">
        <v>143</v>
      </c>
      <c r="B10" s="21" t="n">
        <v>9</v>
      </c>
      <c r="C10" s="26" t="n">
        <v>0.9</v>
      </c>
      <c r="D10" s="22" t="n">
        <v>0.25</v>
      </c>
    </row>
    <row r="11" customFormat="false" ht="15" hidden="false" customHeight="false" outlineLevel="0" collapsed="false">
      <c r="A11" s="18" t="s">
        <v>46</v>
      </c>
      <c r="B11" s="21" t="n">
        <v>6</v>
      </c>
      <c r="C11" s="26" t="n">
        <v>0.6</v>
      </c>
      <c r="D11" s="22" t="n">
        <v>0.35</v>
      </c>
    </row>
    <row r="12" customFormat="false" ht="15" hidden="false" customHeight="false" outlineLevel="0" collapsed="false">
      <c r="A12" s="18" t="s">
        <v>47</v>
      </c>
      <c r="B12" s="29" t="n">
        <f aca="false">SUM(B6:B11)</f>
        <v>120</v>
      </c>
      <c r="C12" s="30" t="n">
        <f aca="false">SUM(C6:C11)</f>
        <v>12</v>
      </c>
      <c r="D12" s="20"/>
    </row>
  </sheetData>
  <mergeCells count="1">
    <mergeCell ref="A1:D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2026-01-25T00:47:37Z</dcterms:created>
  <dc:creator>openpyxl</dc:creator>
  <dc:description/>
  <dc:language>en-US</dc:language>
  <cp:lastModifiedBy/>
  <dcterms:modified xsi:type="dcterms:W3CDTF">2026-01-25T00:47:37Z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